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<sst xmlns="http://schemas.openxmlformats.org/spreadsheetml/2006/main" count="14" uniqueCount="14">
  <si>
    <t>Entrance Fees</t>
  </si>
  <si>
    <t>group 2 adults 4 children</t>
  </si>
  <si>
    <t>Adult</t>
  </si>
  <si>
    <t>child</t>
  </si>
  <si>
    <t>Approximate</t>
  </si>
  <si>
    <t>if purchased on the internet otherwise add +-5%</t>
  </si>
  <si>
    <t>children each</t>
  </si>
  <si>
    <t>Approximae the price isn't given</t>
  </si>
  <si>
    <t>Walking on the walls</t>
  </si>
  <si>
    <t>no suitable site on the internet</t>
  </si>
  <si>
    <t>combined ticket for Rosh Hanikra and Acre</t>
  </si>
  <si>
    <t>Ntnl park ticket all orange</t>
  </si>
  <si>
    <t>Ntl park ticket 6 blue</t>
  </si>
  <si>
    <t>Ntnl park ticket 3 green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</si>
</sst>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name val="Arial"/>
    </font>
    <font>
      <u/>
      <color rgb="FF1155CC"/>
      <name val="Arial"/>
    </font>
    <font>
      <u/>
      <color rgb="FF1155CC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center" readingOrder="0" shrinkToFit="0" vertical="bottom" wrapText="1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vertical="bottom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71"/>
    <col customWidth="1" min="3" max="3" width="5.43"/>
    <col customWidth="1" min="4" max="4" width="5.0"/>
    <col customWidth="1" min="5" max="5" width="40.57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1"/>
    </row>
    <row r="2">
      <c r="A2" s="4" t="str">
        <f>HYPERLINK("http://www.parks.org.il/sites/English/ParksAndReserves/masada/Pages/default.aspx","Massada ")</f>
        <v>Massada </v>
      </c>
      <c r="B2" s="5">
        <f>56+56+28+28+28+28</f>
        <v>224</v>
      </c>
      <c r="C2" s="6">
        <v>56.0</v>
      </c>
      <c r="D2" s="6">
        <v>24.0</v>
      </c>
      <c r="E2" s="5"/>
    </row>
    <row r="3">
      <c r="A3" s="7" t="str">
        <f>HYPERLINK("http://www.parks.org.il/sites/English/ParksAndReserves/engedi/Pages/default.aspx","Ein Gedi")</f>
        <v>Ein Gedi</v>
      </c>
      <c r="B3" s="5">
        <f>56+28+28</f>
        <v>112</v>
      </c>
      <c r="C3" s="6">
        <v>28.0</v>
      </c>
      <c r="D3" s="6">
        <v>14.0</v>
      </c>
      <c r="E3" s="5"/>
    </row>
    <row r="4">
      <c r="A4" s="7" t="str">
        <f>HYPERLINK("http://www.parks.org.il/sites/English/ParksAndReserves/qumran/Pages/default.aspx","Qumran")</f>
        <v>Qumran</v>
      </c>
      <c r="B4" s="5">
        <f>58+60</f>
        <v>118</v>
      </c>
      <c r="C4" s="6">
        <v>29.0</v>
      </c>
      <c r="D4" s="6">
        <v>15.0</v>
      </c>
      <c r="E4" s="5"/>
    </row>
    <row r="5">
      <c r="A5" s="7" t="str">
        <f>HYPERLINK("http://www.parks.org.il/sites/English/ParksAndReserves/ramon/Pages/default.aspx","Mitzpe Ramon")</f>
        <v>Mitzpe Ramon</v>
      </c>
      <c r="B5" s="5">
        <v>118.0</v>
      </c>
      <c r="C5" s="6">
        <v>29.0</v>
      </c>
      <c r="D5" s="6">
        <v>15.0</v>
      </c>
      <c r="E5" s="5" t="s">
        <v>4</v>
      </c>
    </row>
    <row r="6">
      <c r="A6" s="7" t="str">
        <f>HYPERLINK("http://www.parks.org.il/sites/English/ParksAndReserves/avdat/Pages/default.aspx","Avdat")</f>
        <v>Avdat</v>
      </c>
      <c r="B6" s="5">
        <v>112.0</v>
      </c>
      <c r="C6" s="6">
        <v>28.0</v>
      </c>
      <c r="D6" s="6">
        <v>14.0</v>
      </c>
      <c r="E6" s="5"/>
    </row>
    <row r="7">
      <c r="A7" s="7" t="str">
        <f>HYPERLINK("http://eng.shimur.org/ben-gurion","Ben Gurion's grave and hut")</f>
        <v>Ben Gurion's grave and hut</v>
      </c>
      <c r="B7" s="5">
        <v>0.0</v>
      </c>
      <c r="C7" s="6">
        <v>0.0</v>
      </c>
      <c r="D7" s="6">
        <v>0.0</v>
      </c>
      <c r="E7" s="5"/>
    </row>
    <row r="8">
      <c r="A8" s="7" t="str">
        <f>HYPERLINK("http://www.coralworld.co.il/en/tickets/","Eilat underwater observatory")</f>
        <v>Eilat underwater observatory</v>
      </c>
      <c r="B8" s="5">
        <f>89+300+89</f>
        <v>478</v>
      </c>
      <c r="C8" s="6">
        <v>89.0</v>
      </c>
      <c r="D8" s="6">
        <v>75.0</v>
      </c>
      <c r="E8" s="5" t="s">
        <v>5</v>
      </c>
    </row>
    <row r="9">
      <c r="A9" s="7" t="str">
        <f>HYPERLINK("http://www.cameland.co.il/index.php?language=eng","Camel ride")</f>
        <v>Camel ride</v>
      </c>
      <c r="B9" s="6">
        <v>600.0</v>
      </c>
      <c r="C9" s="6">
        <v>260.0</v>
      </c>
      <c r="D9" s="6">
        <v>240.0</v>
      </c>
      <c r="E9" s="5" t="s">
        <v>6</v>
      </c>
    </row>
    <row r="10">
      <c r="A10" s="7" t="str">
        <f>HYPERLINK("http://www.parktimna.co.il/EN/Info/","Timna Park")</f>
        <v>Timna Park</v>
      </c>
      <c r="B10" s="5">
        <v>360.0</v>
      </c>
      <c r="C10" s="6">
        <v>60.0</v>
      </c>
      <c r="D10" s="6">
        <v>30.0</v>
      </c>
      <c r="E10" s="5" t="s">
        <v>7</v>
      </c>
    </row>
    <row r="11">
      <c r="A11" s="7" t="str">
        <f>HYPERLINK("http://www.parktimna.co.il/EN/Info/","City of David")</f>
        <v>City of David</v>
      </c>
      <c r="B11" s="5">
        <v>112.0</v>
      </c>
      <c r="C11" s="6">
        <v>28.0</v>
      </c>
      <c r="D11" s="6">
        <v>14.0</v>
      </c>
      <c r="E11" s="5"/>
    </row>
    <row r="12">
      <c r="A12" s="7" t="str">
        <f>HYPERLINK("http://www.archpark.org.il/visiting_info.asp?id=6","Davidson Archaeological park")</f>
        <v>Davidson Archaeological park</v>
      </c>
      <c r="B12" s="5">
        <f>60+64</f>
        <v>124</v>
      </c>
      <c r="C12" s="6">
        <v>30.0</v>
      </c>
      <c r="D12" s="6">
        <v>16.0</v>
      </c>
      <c r="E12" s="5"/>
    </row>
    <row r="13">
      <c r="A13" s="7" t="str">
        <f>HYPERLINK("https://english.thekotel.org/western_wall_sites/western_wall_tunnels/","Western Wall Tunnel")</f>
        <v>Western Wall Tunnel</v>
      </c>
      <c r="B13" s="5">
        <f>70+76</f>
        <v>146</v>
      </c>
      <c r="C13" s="6">
        <v>35.0</v>
      </c>
      <c r="D13" s="6">
        <v>19.0</v>
      </c>
      <c r="E13" s="5"/>
    </row>
    <row r="14">
      <c r="A14" s="1" t="s">
        <v>8</v>
      </c>
      <c r="B14" s="5">
        <f>32+32</f>
        <v>64</v>
      </c>
      <c r="C14" s="6">
        <v>16.0</v>
      </c>
      <c r="D14" s="6">
        <v>8.0</v>
      </c>
      <c r="E14" s="5" t="s">
        <v>9</v>
      </c>
    </row>
    <row r="15">
      <c r="A15" s="7" t="str">
        <f>HYPERLINK("http://www.imj.org.il/en","Israel Museum")</f>
        <v>Israel Museum</v>
      </c>
      <c r="B15" s="5">
        <f>108+108</f>
        <v>216</v>
      </c>
      <c r="C15" s="6">
        <v>54.0</v>
      </c>
      <c r="D15" s="6">
        <v>17.0</v>
      </c>
      <c r="E15" s="5"/>
    </row>
    <row r="16">
      <c r="A16" s="7" t="str">
        <f>HYPERLINK("http://www.hadassah-med.com/about/art-at-hadassah/chagall-windows/visiting-hours","Chagal windows")</f>
        <v>Chagal windows</v>
      </c>
      <c r="B16" s="5">
        <v>60.0</v>
      </c>
      <c r="C16" s="6">
        <v>10.0</v>
      </c>
      <c r="D16" s="6">
        <v>10.0</v>
      </c>
      <c r="E16" s="5"/>
    </row>
    <row r="17">
      <c r="A17" s="7" t="str">
        <f>HYPERLINK("https://en.wikipedia.org/wiki/Katzrin","Katzrin ")</f>
        <v>Katzrin </v>
      </c>
      <c r="B17" s="5">
        <f>56+72</f>
        <v>128</v>
      </c>
      <c r="C17" s="6">
        <v>28.0</v>
      </c>
      <c r="D17" s="6">
        <v>18.0</v>
      </c>
      <c r="E17" s="5"/>
    </row>
    <row r="18">
      <c r="A18" s="7" t="str">
        <f>HYPERLINK("http://www.parks.org.il/sites/English/ParksAndReserves/banis/Pages/default.aspx","Banias National Park")</f>
        <v>Banias National Park</v>
      </c>
      <c r="B18" s="5">
        <f>56+56</f>
        <v>112</v>
      </c>
      <c r="C18" s="6">
        <v>29.0</v>
      </c>
      <c r="D18" s="6">
        <v>15.0</v>
      </c>
      <c r="E18" s="5"/>
    </row>
    <row r="19">
      <c r="A19" s="7" t="str">
        <f>HYPERLINK("http://www.akko.org.il/en/Rosh-Hanikra-Tourist-Site-","Rosh Hanikra")</f>
        <v>Rosh Hanikra</v>
      </c>
      <c r="B19" s="5">
        <f>160+74+74+74+74</f>
        <v>456</v>
      </c>
      <c r="C19" s="6">
        <v>80.0</v>
      </c>
      <c r="D19" s="6">
        <v>74.0</v>
      </c>
      <c r="E19" s="5" t="s">
        <v>10</v>
      </c>
    </row>
    <row r="20">
      <c r="A20" s="7" t="str">
        <f>HYPERLINK("http://www.akko.org.il/en/Entrance-fees","Acre")</f>
        <v>Acre</v>
      </c>
      <c r="B20" s="5">
        <v>0.0</v>
      </c>
      <c r="C20" s="6">
        <v>0.0</v>
      </c>
      <c r="D20" s="6">
        <v>0.0</v>
      </c>
      <c r="E20" s="5"/>
    </row>
    <row r="21">
      <c r="A21" s="7" t="str">
        <f>HYPERLINK("http://www.palmach.org.il/Web/English/TheMuseum/Default.aspx","Palmach Museum")</f>
        <v>Palmach Museum</v>
      </c>
      <c r="B21" s="5">
        <v>160.0</v>
      </c>
      <c r="C21" s="6">
        <v>25.0</v>
      </c>
      <c r="D21" s="6">
        <v>13.0</v>
      </c>
      <c r="E21" s="5"/>
    </row>
    <row r="22">
      <c r="A22" s="7" t="str">
        <f>HYPERLINK("http://www.parks.org.il/sites/English/ParksAndReserves/caesarea/Pages/default.aspx","caesarea")</f>
        <v>caesarea</v>
      </c>
      <c r="B22" s="5">
        <f>78+96</f>
        <v>174</v>
      </c>
      <c r="C22" s="6">
        <v>39.0</v>
      </c>
      <c r="D22" s="6">
        <v>19.0</v>
      </c>
      <c r="E22" s="5"/>
    </row>
    <row r="23">
      <c r="A23" s="1"/>
      <c r="B23" s="5">
        <f t="shared" ref="B23:D23" si="1">SUM(B2:B22)</f>
        <v>3874</v>
      </c>
      <c r="C23" s="5">
        <f t="shared" si="1"/>
        <v>953</v>
      </c>
      <c r="D23" s="5">
        <f t="shared" si="1"/>
        <v>650</v>
      </c>
      <c r="E23" s="5"/>
    </row>
    <row r="24">
      <c r="A24" s="8" t="s">
        <v>11</v>
      </c>
      <c r="B24" s="8">
        <v>150.0</v>
      </c>
    </row>
    <row r="25">
      <c r="A25" s="8" t="s">
        <v>12</v>
      </c>
      <c r="B25" s="8">
        <v>110.0</v>
      </c>
    </row>
    <row r="26">
      <c r="A26" s="8" t="s">
        <v>13</v>
      </c>
      <c r="B26" s="8">
        <v>78.0</v>
      </c>
    </row>
  </sheetData>
  <drawing r:id="rId1"/>
</worksheet>
</file>